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35\Desktop\"/>
    </mc:Choice>
  </mc:AlternateContent>
  <bookViews>
    <workbookView xWindow="0" yWindow="0" windowWidth="28800" windowHeight="117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4" i="1" l="1"/>
  <c r="L18" i="1"/>
  <c r="L28" i="1"/>
  <c r="L25" i="1"/>
  <c r="L32" i="1"/>
  <c r="L19" i="1"/>
  <c r="L15" i="1"/>
  <c r="L17" i="1"/>
  <c r="L20" i="1"/>
  <c r="C11" i="1"/>
  <c r="A8" i="1"/>
  <c r="H37" i="1"/>
  <c r="M13" i="1"/>
  <c r="K34" i="1"/>
  <c r="I34" i="1"/>
  <c r="H6" i="1"/>
  <c r="M29" i="1"/>
  <c r="D6" i="1"/>
  <c r="N9" i="1"/>
  <c r="D23" i="1"/>
  <c r="N8" i="1"/>
  <c r="G22" i="1"/>
  <c r="C37" i="1"/>
  <c r="N26" i="1"/>
  <c r="G37" i="1"/>
  <c r="I27" i="1"/>
  <c r="F6" i="1"/>
  <c r="K7" i="1"/>
  <c r="B21" i="1"/>
  <c r="C36" i="1"/>
  <c r="O8" i="1"/>
  <c r="K27" i="1"/>
  <c r="N10" i="1"/>
  <c r="J36" i="1"/>
  <c r="A29" i="1"/>
  <c r="M37" i="1"/>
  <c r="O27" i="1"/>
  <c r="J8" i="1"/>
  <c r="N21" i="1"/>
  <c r="J6" i="1"/>
  <c r="C8" i="1"/>
  <c r="M9" i="1"/>
  <c r="M23" i="1"/>
  <c r="B34" i="1"/>
  <c r="I26" i="1"/>
  <c r="B36" i="1"/>
  <c r="D27" i="1"/>
  <c r="E37" i="1"/>
  <c r="G27" i="1"/>
  <c r="E27" i="1"/>
  <c r="F34" i="1"/>
  <c r="J16" i="1"/>
  <c r="A6" i="1"/>
  <c r="H36" i="1"/>
  <c r="A26" i="1"/>
  <c r="H35" i="1"/>
  <c r="K8" i="1"/>
  <c r="C33" i="1"/>
  <c r="D11" i="1"/>
  <c r="G33" i="1"/>
  <c r="C16" i="1"/>
  <c r="J37" i="1"/>
  <c r="H33" i="1"/>
  <c r="O6" i="1"/>
  <c r="F30" i="1"/>
  <c r="A36" i="1"/>
  <c r="N14" i="1"/>
  <c r="D34" i="1"/>
  <c r="D30" i="1"/>
  <c r="M8" i="1"/>
  <c r="M33" i="1"/>
  <c r="K12" i="1"/>
  <c r="K6" i="1"/>
  <c r="N23" i="1"/>
  <c r="F26" i="1"/>
  <c r="D12" i="1"/>
  <c r="A21" i="1"/>
  <c r="J10" i="1"/>
  <c r="K37" i="1"/>
  <c r="I35" i="1"/>
  <c r="G21" i="1"/>
  <c r="B33" i="1"/>
  <c r="J27" i="1"/>
  <c r="C6" i="1"/>
  <c r="E35" i="1"/>
  <c r="D5" i="1"/>
  <c r="K29" i="1"/>
  <c r="E8" i="1"/>
  <c r="E33" i="1"/>
  <c r="P8" i="1"/>
  <c r="I10" i="1"/>
  <c r="J26" i="1"/>
  <c r="J5" i="1"/>
  <c r="B35" i="1"/>
  <c r="F23" i="1"/>
  <c r="J34" i="1"/>
  <c r="D21" i="1"/>
  <c r="M35" i="1"/>
  <c r="A23" i="1"/>
  <c r="A37" i="1"/>
  <c r="C21" i="1"/>
  <c r="D36" i="1"/>
  <c r="J33" i="1"/>
  <c r="O13" i="1"/>
  <c r="M34" i="1"/>
  <c r="I16" i="1"/>
  <c r="J29" i="1"/>
  <c r="N35" i="1"/>
  <c r="J23" i="1"/>
  <c r="H23" i="1"/>
  <c r="O35" i="1"/>
  <c r="K23" i="1"/>
  <c r="I23" i="1"/>
  <c r="J35" i="1"/>
  <c r="M36" i="1"/>
  <c r="G34" i="1"/>
  <c r="O33" i="1"/>
  <c r="J30" i="1"/>
  <c r="H29" i="1"/>
  <c r="D16" i="1"/>
  <c r="D33" i="1"/>
  <c r="P5" i="1"/>
  <c r="F36" i="1"/>
  <c r="C12" i="1"/>
  <c r="B27" i="1"/>
  <c r="O23" i="1"/>
  <c r="G23" i="1"/>
  <c r="F16" i="1"/>
  <c r="E21" i="1"/>
  <c r="P23" i="1"/>
  <c r="K33" i="1"/>
  <c r="P21" i="1"/>
  <c r="G35" i="1"/>
  <c r="C23" i="1"/>
  <c r="B6" i="1"/>
  <c r="P36" i="1"/>
  <c r="O11" i="1"/>
  <c r="C34" i="1"/>
  <c r="N27" i="1"/>
  <c r="C5" i="1"/>
  <c r="F27" i="1"/>
  <c r="O37" i="1"/>
  <c r="F29" i="1"/>
  <c r="I5" i="1"/>
  <c r="A33" i="1"/>
  <c r="N36" i="1"/>
  <c r="M11" i="1"/>
  <c r="C26" i="1"/>
  <c r="O36" i="1"/>
  <c r="A27" i="1"/>
  <c r="E36" i="1"/>
  <c r="G16" i="1"/>
  <c r="G29" i="1"/>
  <c r="I8" i="1"/>
  <c r="G8" i="1"/>
  <c r="C27" i="1"/>
  <c r="C9" i="1"/>
  <c r="K26" i="1"/>
  <c r="H16" i="1"/>
  <c r="K16" i="1"/>
  <c r="K36" i="1"/>
  <c r="N11" i="1"/>
  <c r="K35" i="1"/>
  <c r="N13" i="1"/>
  <c r="H34" i="1"/>
  <c r="E34" i="1"/>
  <c r="M6" i="1"/>
  <c r="N6" i="1"/>
  <c r="F13" i="1"/>
  <c r="O29" i="1"/>
  <c r="C35" i="1"/>
  <c r="A35" i="1"/>
  <c r="D8" i="1"/>
  <c r="G30" i="1"/>
  <c r="C29" i="1"/>
  <c r="I6" i="1"/>
  <c r="I30" i="1"/>
  <c r="H8" i="1"/>
  <c r="F5" i="1"/>
  <c r="E23" i="1"/>
  <c r="I37" i="1"/>
  <c r="I22" i="1"/>
  <c r="D37" i="1"/>
  <c r="J14" i="1"/>
  <c r="F8" i="1"/>
  <c r="J21" i="1"/>
  <c r="K31" i="1"/>
  <c r="I36" i="1"/>
  <c r="E16" i="1"/>
  <c r="D35" i="1"/>
  <c r="B37" i="1"/>
  <c r="I29" i="1"/>
  <c r="G6" i="1"/>
  <c r="D29" i="1"/>
  <c r="B29" i="1"/>
  <c r="F35" i="1"/>
  <c r="B23" i="1"/>
  <c r="M27" i="1"/>
  <c r="N34" i="1"/>
  <c r="H21" i="1"/>
  <c r="F21" i="1"/>
  <c r="O34" i="1"/>
  <c r="D22" i="1"/>
  <c r="N29" i="1"/>
  <c r="A34" i="1"/>
  <c r="N37" i="1"/>
  <c r="I33" i="1"/>
  <c r="F37" i="1"/>
  <c r="H27" i="1"/>
  <c r="C30" i="1"/>
  <c r="G26" i="1"/>
  <c r="D13" i="1"/>
  <c r="E6" i="1"/>
  <c r="E29" i="1"/>
  <c r="N33" i="1"/>
  <c r="F33" i="1"/>
  <c r="D9" i="1"/>
  <c r="M10" i="1"/>
  <c r="G36" i="1"/>
  <c r="M14" i="1"/>
  <c r="M38" i="1" l="1"/>
  <c r="L9" i="1"/>
  <c r="L29" i="1"/>
  <c r="D38" i="1"/>
  <c r="L12" i="1"/>
  <c r="L13" i="1"/>
  <c r="G38" i="1"/>
  <c r="L36" i="1"/>
  <c r="L27" i="1"/>
  <c r="O38" i="1"/>
  <c r="L7" i="1"/>
  <c r="L30" i="1"/>
  <c r="L31" i="1"/>
  <c r="L16" i="1"/>
  <c r="L33" i="1"/>
  <c r="L37" i="1"/>
  <c r="P38" i="1"/>
  <c r="A40" i="1" s="1"/>
  <c r="L14" i="1"/>
  <c r="L21" i="1"/>
  <c r="I38" i="1"/>
  <c r="L23" i="1"/>
  <c r="L26" i="1"/>
  <c r="C38" i="1"/>
  <c r="L5" i="1"/>
  <c r="L34" i="1"/>
  <c r="F38" i="1"/>
  <c r="L6" i="1"/>
  <c r="A38" i="1"/>
  <c r="J38" i="1"/>
  <c r="N38" i="1"/>
  <c r="L22" i="1"/>
  <c r="H38" i="1"/>
  <c r="L10" i="1"/>
  <c r="B38" i="1"/>
  <c r="E38" i="1"/>
  <c r="L11" i="1"/>
  <c r="L35" i="1"/>
  <c r="K38" i="1"/>
  <c r="L8" i="1"/>
  <c r="L38" i="1" l="1"/>
  <c r="A39" i="1" s="1"/>
</calcChain>
</file>

<file path=xl/sharedStrings.xml><?xml version="1.0" encoding="utf-8"?>
<sst xmlns="http://schemas.openxmlformats.org/spreadsheetml/2006/main" count="71" uniqueCount="56">
  <si>
    <t>Информация об организациях, организациях дополнительного образования, занимающихся патриотическим воспитанием граждан Российской Федерации (только зарегистрированные юридические лица).</t>
  </si>
  <si>
    <t>Количество членов клубов/организаций</t>
  </si>
  <si>
    <t>Район</t>
  </si>
  <si>
    <t>Некоммерческие организации</t>
  </si>
  <si>
    <t>Коммерческие организации</t>
  </si>
  <si>
    <t>Юнармейские</t>
  </si>
  <si>
    <t>Военно - патриотические</t>
  </si>
  <si>
    <t>Военно - спортивные</t>
  </si>
  <si>
    <t>Музеи (занимающиеся патриотической деятельностью)</t>
  </si>
  <si>
    <t>Поисковые объединения, занимающиеся увековечением памяти погибших при защите Отечества</t>
  </si>
  <si>
    <t>Объединения, занимающиеся историческими реконструкциями</t>
  </si>
  <si>
    <t>Ветеранские организации</t>
  </si>
  <si>
    <t>Казачьи организации</t>
  </si>
  <si>
    <t>Кадетские</t>
  </si>
  <si>
    <t>Общее количество клубов / отрядов/ объединений</t>
  </si>
  <si>
    <t>На учёте ПДН</t>
  </si>
  <si>
    <t>наход. в ТЖС</t>
  </si>
  <si>
    <t>имеющих ОВЗ</t>
  </si>
  <si>
    <t>общ. количество участников клуба/ отряда/ объединения</t>
  </si>
  <si>
    <t>Кол-во единиц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</si>
  <si>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</si>
  <si>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</si>
  <si>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</si>
  <si>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</si>
  <si>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</si>
  <si>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</si>
  <si>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</si>
  <si>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</si>
  <si>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</si>
  <si>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</si>
  <si>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</si>
  <si>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</t>
  </si>
  <si>
    <t>Курский</t>
  </si>
  <si>
    <t>Курчатов</t>
  </si>
  <si>
    <t>Курчатовский</t>
  </si>
  <si>
    <t>Льгов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</si>
  <si>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</si>
  <si>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</si>
  <si>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</si>
  <si>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</si>
  <si>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</si>
  <si>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</si>
  <si>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</si>
  <si>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</si>
  <si>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</si>
  <si>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</si>
  <si>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</si>
  <si>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</si>
  <si>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</si>
  <si>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>Хомутовский</t>
  </si>
  <si>
    <t>Черемисиновский</t>
  </si>
  <si>
    <t>Щигровский</t>
  </si>
  <si>
    <t>Щигры</t>
  </si>
  <si>
    <t>итоги</t>
  </si>
  <si>
    <t>Всего клубов</t>
  </si>
  <si>
    <t>Всего 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</si>
</sst>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rgb="FF000000"/>
      <name val="Arial"/>
      <scheme val="minor"/>
    </font>
    <font>
      <sz val="11"/>
      <color rgb="FF000000"/>
      <name val="Calibri"/>
    </font>
    <font>
      <sz val="10"/>
      <name val="Arial"/>
    </font>
    <font>
      <sz val="14"/>
      <color rgb="FF000000"/>
      <name val="Calibri"/>
    </font>
    <font>
      <b/>
      <sz val="11"/>
      <color rgb="FF000000"/>
      <name val="Calibri"/>
    </font>
    <font>
      <b/>
      <sz val="11"/>
      <color rgb="FF000000"/>
      <name val="&quot;Times New Roman&quot;"/>
    </font>
    <font>
      <b/>
      <sz val="12"/>
      <color rgb="FF000000"/>
      <name val="&quot;Times New Roman&quot;"/>
    </font>
    <font>
      <sz val="11"/>
      <color rgb="FF000000"/>
      <name val="&quot;Times New Roman&quot;"/>
    </font>
    <font>
      <sz val="20"/>
      <color rgb="FF000000"/>
      <name val="Calibri"/>
    </font>
    <font>
      <b/>
      <i/>
      <u/>
      <sz val="12"/>
      <color rgb="FF000000"/>
      <name val="Calibri"/>
    </font>
    <font>
      <b/>
      <i/>
      <u/>
      <sz val="11"/>
      <color rgb="FF000000"/>
      <name val="Calibri"/>
    </font>
    <font>
      <b/>
      <sz val="2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4" fillId="2" borderId="7" xfId="0" applyFont="1" applyFill="1" applyBorder="1" applyAlignment="1"/>
    <xf numFmtId="0" fontId="1" fillId="0" borderId="9" xfId="0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8" fillId="0" borderId="7" xfId="0" applyFont="1" applyBorder="1" applyAlignment="1"/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9" fillId="0" borderId="10" xfId="0" applyFont="1" applyBorder="1" applyAlignment="1">
      <alignment horizontal="right"/>
    </xf>
    <xf numFmtId="0" fontId="10" fillId="3" borderId="7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3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8" xfId="0" applyFont="1" applyBorder="1"/>
    <xf numFmtId="0" fontId="11" fillId="5" borderId="13" xfId="0" applyFont="1" applyFill="1" applyBorder="1" applyAlignment="1">
      <alignment horizontal="center"/>
    </xf>
    <xf numFmtId="0" fontId="2" fillId="0" borderId="14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40"/>
  <sheetViews>
    <sheetView tabSelected="1" workbookViewId="0">
      <pane ySplit="4" topLeftCell="A35" activePane="bottomLeft" state="frozen"/>
      <selection pane="bottomLeft" activeCell="P29" sqref="P29"/>
    </sheetView>
  </sheetViews>
  <sheetFormatPr defaultColWidth="12.5703125" defaultRowHeight="15.75" customHeight="1"/>
  <cols>
    <col min="1" max="7" width="15.5703125" customWidth="1"/>
    <col min="8" max="8" width="17.42578125" customWidth="1"/>
    <col min="16" max="16" width="17.5703125" customWidth="1"/>
    <col min="17" max="17" width="32.42578125" customWidth="1"/>
  </cols>
  <sheetData>
    <row r="1" spans="1:17" ht="12.7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  <c r="M1" s="37" t="s">
        <v>1</v>
      </c>
      <c r="N1" s="32"/>
      <c r="O1" s="32"/>
      <c r="P1" s="33"/>
      <c r="Q1" s="38" t="s">
        <v>2</v>
      </c>
    </row>
    <row r="2" spans="1:17" ht="12.7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M2" s="34"/>
      <c r="N2" s="35"/>
      <c r="O2" s="35"/>
      <c r="P2" s="36"/>
      <c r="Q2" s="39"/>
    </row>
    <row r="3" spans="1:17" ht="123.75" customHeight="1">
      <c r="A3" s="1" t="s">
        <v>3</v>
      </c>
      <c r="B3" s="2" t="s">
        <v>4</v>
      </c>
      <c r="C3" s="3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5" t="s">
        <v>13</v>
      </c>
      <c r="L3" s="5" t="s">
        <v>14</v>
      </c>
      <c r="M3" s="5" t="s">
        <v>15</v>
      </c>
      <c r="N3" s="6" t="s">
        <v>16</v>
      </c>
      <c r="O3" s="6" t="s">
        <v>17</v>
      </c>
      <c r="P3" s="5" t="s">
        <v>18</v>
      </c>
      <c r="Q3" s="39"/>
    </row>
    <row r="4" spans="1:17" ht="15">
      <c r="A4" s="7" t="s">
        <v>19</v>
      </c>
      <c r="B4" s="8" t="s">
        <v>19</v>
      </c>
      <c r="C4" s="7" t="s">
        <v>19</v>
      </c>
      <c r="D4" s="9" t="s">
        <v>19</v>
      </c>
      <c r="E4" s="9" t="s">
        <v>19</v>
      </c>
      <c r="F4" s="9" t="s">
        <v>19</v>
      </c>
      <c r="G4" s="9" t="s">
        <v>19</v>
      </c>
      <c r="H4" s="9" t="s">
        <v>19</v>
      </c>
      <c r="I4" s="9" t="s">
        <v>19</v>
      </c>
      <c r="J4" s="9" t="s">
        <v>19</v>
      </c>
      <c r="K4" s="9" t="s">
        <v>19</v>
      </c>
      <c r="L4" s="9" t="s">
        <v>19</v>
      </c>
      <c r="M4" s="9" t="s">
        <v>19</v>
      </c>
      <c r="N4" s="9" t="s">
        <v>19</v>
      </c>
      <c r="O4" s="9" t="s">
        <v>19</v>
      </c>
      <c r="P4" s="9" t="s">
        <v>19</v>
      </c>
      <c r="Q4" s="10"/>
    </row>
    <row r="5" spans="1:17" ht="26.25">
      <c r="A5" s="11">
        <v>0</v>
      </c>
      <c r="B5" s="11">
        <v>0</v>
      </c>
      <c r="C5" s="11">
        <f ca="1">IFERROR(__xludf.DUMMYFUNCTION("""COMPUTED_VALUE"""),8)</f>
        <v>8</v>
      </c>
      <c r="D5" s="11">
        <f ca="1">IFERROR(__xludf.DUMMYFUNCTION("""COMPUTED_VALUE"""),2)</f>
        <v>2</v>
      </c>
      <c r="E5" s="11">
        <v>0</v>
      </c>
      <c r="F5" s="11">
        <f ca="1">IFERROR(__xludf.DUMMYFUNCTION("""COMPUTED_VALUE"""),3)</f>
        <v>3</v>
      </c>
      <c r="G5" s="11">
        <v>0</v>
      </c>
      <c r="H5" s="11">
        <v>0</v>
      </c>
      <c r="I5" s="11">
        <f ca="1">IFERROR(__xludf.DUMMYFUNCTION("""COMPUTED_VALUE"""),1)</f>
        <v>1</v>
      </c>
      <c r="J5" s="11">
        <f ca="1">IFERROR(__xludf.DUMMYFUNCTION("""COMPUTED_VALUE"""),1)</f>
        <v>1</v>
      </c>
      <c r="K5" s="12">
        <v>0</v>
      </c>
      <c r="L5" s="13">
        <f t="shared" ref="L5:L37" ca="1" si="0">SUM(A5:K5)</f>
        <v>15</v>
      </c>
      <c r="M5" s="11">
        <v>0</v>
      </c>
      <c r="N5" s="11">
        <v>0</v>
      </c>
      <c r="O5" s="11">
        <v>0</v>
      </c>
      <c r="P5" s="11">
        <f ca="1">IFERROR(__xludf.DUMMYFUNCTION("""COMPUTED_VALUE"""),391)</f>
        <v>391</v>
      </c>
      <c r="Q5" s="14" t="s">
        <v>20</v>
      </c>
    </row>
    <row r="6" spans="1:17" ht="26.25">
      <c r="A6" s="11">
        <f ca="1">IFERROR(__xludf.DUMMYFUNCTION("IMPORTRANGE(""1tf3eW_mjmKrjwAfuM8YwcFV_LNyc5vdtRcrK6hm_LFk"",""СВОДНАЯ!A5:K5"")"),0)</f>
        <v>0</v>
      </c>
      <c r="B6" s="11">
        <f ca="1">IFERROR(__xludf.DUMMYFUNCTION("""COMPUTED_VALUE"""),0)</f>
        <v>0</v>
      </c>
      <c r="C6" s="15">
        <f ca="1">IFERROR(__xludf.DUMMYFUNCTION("""COMPUTED_VALUE"""),3)</f>
        <v>3</v>
      </c>
      <c r="D6" s="16">
        <f ca="1">IFERROR(__xludf.DUMMYFUNCTION("""COMPUTED_VALUE"""),2)</f>
        <v>2</v>
      </c>
      <c r="E6" s="16">
        <f ca="1">IFERROR(__xludf.DUMMYFUNCTION("""COMPUTED_VALUE"""),0)</f>
        <v>0</v>
      </c>
      <c r="F6" s="16">
        <f ca="1">IFERROR(__xludf.DUMMYFUNCTION("""COMPUTED_VALUE"""),15)</f>
        <v>15</v>
      </c>
      <c r="G6" s="16">
        <f ca="1">IFERROR(__xludf.DUMMYFUNCTION("""COMPUTED_VALUE"""),0)</f>
        <v>0</v>
      </c>
      <c r="H6" s="16">
        <f ca="1">IFERROR(__xludf.DUMMYFUNCTION("""COMPUTED_VALUE"""),0)</f>
        <v>0</v>
      </c>
      <c r="I6" s="16">
        <f ca="1">IFERROR(__xludf.DUMMYFUNCTION("""COMPUTED_VALUE"""),1)</f>
        <v>1</v>
      </c>
      <c r="J6" s="16">
        <f ca="1">IFERROR(__xludf.DUMMYFUNCTION("""COMPUTED_VALUE"""),0)</f>
        <v>0</v>
      </c>
      <c r="K6" s="17">
        <f ca="1">IFERROR(__xludf.DUMMYFUNCTION("""COMPUTED_VALUE"""),1)</f>
        <v>1</v>
      </c>
      <c r="L6" s="13">
        <f t="shared" ca="1" si="0"/>
        <v>22</v>
      </c>
      <c r="M6" s="11">
        <f ca="1">IFERROR(__xludf.DUMMYFUNCTION("IMPORTRANGE(""1tf3eW_mjmKrjwAfuM8YwcFV_LNyc5vdtRcrK6hm_LFk"",""СВОДНАЯ!M5:P5"")"),2)</f>
        <v>2</v>
      </c>
      <c r="N6" s="16">
        <f ca="1">IFERROR(__xludf.DUMMYFUNCTION("""COMPUTED_VALUE"""),16)</f>
        <v>16</v>
      </c>
      <c r="O6" s="16">
        <f ca="1">IFERROR(__xludf.DUMMYFUNCTION("""COMPUTED_VALUE"""),0)</f>
        <v>0</v>
      </c>
      <c r="P6" s="18">
        <v>513</v>
      </c>
      <c r="Q6" s="14" t="s">
        <v>21</v>
      </c>
    </row>
    <row r="7" spans="1:17" ht="26.25">
      <c r="A7" s="11">
        <v>0</v>
      </c>
      <c r="B7" s="11">
        <v>0</v>
      </c>
      <c r="C7" s="15">
        <v>8</v>
      </c>
      <c r="D7" s="16">
        <v>1</v>
      </c>
      <c r="E7" s="16">
        <v>0</v>
      </c>
      <c r="F7" s="16">
        <v>8</v>
      </c>
      <c r="G7" s="16">
        <v>1</v>
      </c>
      <c r="H7" s="16">
        <v>0</v>
      </c>
      <c r="I7" s="16">
        <v>0</v>
      </c>
      <c r="J7" s="16">
        <v>0</v>
      </c>
      <c r="K7" s="17">
        <f ca="1">IFERROR(__xludf.DUMMYFUNCTION("""COMPUTED_VALUE"""),1)</f>
        <v>1</v>
      </c>
      <c r="L7" s="13">
        <f t="shared" ca="1" si="0"/>
        <v>19</v>
      </c>
      <c r="M7" s="11">
        <v>7</v>
      </c>
      <c r="N7" s="16">
        <v>144</v>
      </c>
      <c r="O7" s="16">
        <v>41</v>
      </c>
      <c r="P7" s="18">
        <v>316</v>
      </c>
      <c r="Q7" s="14" t="s">
        <v>22</v>
      </c>
    </row>
    <row r="8" spans="1:17" ht="26.25">
      <c r="A8" s="11">
        <f ca="1">IFERROR(__xludf.DUMMYFUNCTION("IMPORTRANGE(""1nE5pBkp18rDyHr_5aai_Uj88CR7kdssA_FQLM1skZMs"",""СВОДНАЯ!A5:K5"")"),0)</f>
        <v>0</v>
      </c>
      <c r="B8" s="11">
        <v>0</v>
      </c>
      <c r="C8" s="15">
        <f ca="1">IFERROR(__xludf.DUMMYFUNCTION("""COMPUTED_VALUE"""),4)</f>
        <v>4</v>
      </c>
      <c r="D8" s="16">
        <f ca="1">IFERROR(__xludf.DUMMYFUNCTION("""COMPUTED_VALUE"""),12)</f>
        <v>12</v>
      </c>
      <c r="E8" s="16">
        <f ca="1">IFERROR(__xludf.DUMMYFUNCTION("""COMPUTED_VALUE"""),0)</f>
        <v>0</v>
      </c>
      <c r="F8" s="16">
        <f ca="1">IFERROR(__xludf.DUMMYFUNCTION("""COMPUTED_VALUE"""),13)</f>
        <v>13</v>
      </c>
      <c r="G8" s="16">
        <f ca="1">IFERROR(__xludf.DUMMYFUNCTION("""COMPUTED_VALUE"""),0)</f>
        <v>0</v>
      </c>
      <c r="H8" s="16">
        <f ca="1">IFERROR(__xludf.DUMMYFUNCTION("""COMPUTED_VALUE"""),0)</f>
        <v>0</v>
      </c>
      <c r="I8" s="16">
        <f ca="1">IFERROR(__xludf.DUMMYFUNCTION("""COMPUTED_VALUE"""),1)</f>
        <v>1</v>
      </c>
      <c r="J8" s="16">
        <f ca="1">IFERROR(__xludf.DUMMYFUNCTION("""COMPUTED_VALUE"""),1)</f>
        <v>1</v>
      </c>
      <c r="K8" s="17">
        <f ca="1">IFERROR(__xludf.DUMMYFUNCTION("""COMPUTED_VALUE"""),1)</f>
        <v>1</v>
      </c>
      <c r="L8" s="13">
        <f t="shared" ca="1" si="0"/>
        <v>32</v>
      </c>
      <c r="M8" s="11">
        <f ca="1">IFERROR(__xludf.DUMMYFUNCTION("IMPORTRANGE(""1nE5pBkp18rDyHr_5aai_Uj88CR7kdssA_FQLM1skZMs"",""СВОДНАЯ!M5:P5"")"),0)</f>
        <v>0</v>
      </c>
      <c r="N8" s="16">
        <f ca="1">IFERROR(__xludf.DUMMYFUNCTION("""COMPUTED_VALUE"""),4)</f>
        <v>4</v>
      </c>
      <c r="O8" s="16">
        <f ca="1">IFERROR(__xludf.DUMMYFUNCTION("""COMPUTED_VALUE"""),0)</f>
        <v>0</v>
      </c>
      <c r="P8" s="18">
        <f ca="1">IFERROR(__xludf.DUMMYFUNCTION("""COMPUTED_VALUE"""),242)</f>
        <v>242</v>
      </c>
      <c r="Q8" s="14" t="s">
        <v>23</v>
      </c>
    </row>
    <row r="9" spans="1:17" ht="26.25">
      <c r="A9" s="11">
        <v>0</v>
      </c>
      <c r="B9" s="19">
        <v>0</v>
      </c>
      <c r="C9" s="20">
        <f ca="1">IFERROR(__xludf.DUMMYFUNCTION("""COMPUTED_VALUE"""),4)</f>
        <v>4</v>
      </c>
      <c r="D9" s="16">
        <f ca="1">IFERROR(__xludf.DUMMYFUNCTION("""COMPUTED_VALUE"""),1)</f>
        <v>1</v>
      </c>
      <c r="E9" s="16">
        <v>0</v>
      </c>
      <c r="F9" s="21">
        <v>5</v>
      </c>
      <c r="G9" s="16">
        <v>0</v>
      </c>
      <c r="H9" s="16">
        <v>0</v>
      </c>
      <c r="I9" s="16">
        <v>1</v>
      </c>
      <c r="J9" s="16">
        <v>0</v>
      </c>
      <c r="K9" s="17">
        <v>0</v>
      </c>
      <c r="L9" s="13">
        <f t="shared" ca="1" si="0"/>
        <v>11</v>
      </c>
      <c r="M9" s="11">
        <f ca="1">IFERROR(__xludf.DUMMYFUNCTION("IMPORTRANGE(""1qqu7Fs7VyhGLLcy2Jg1aPPfOpkR-QpNhlEGUgYvlraI"",""СВОДНАЯ!M5:P5"")"),1)</f>
        <v>1</v>
      </c>
      <c r="N9" s="21">
        <f ca="1">IFERROR(__xludf.DUMMYFUNCTION("""COMPUTED_VALUE"""),16)</f>
        <v>16</v>
      </c>
      <c r="O9" s="21">
        <v>0</v>
      </c>
      <c r="P9" s="18">
        <v>155</v>
      </c>
      <c r="Q9" s="14" t="s">
        <v>24</v>
      </c>
    </row>
    <row r="10" spans="1:17" ht="26.25">
      <c r="A10" s="11">
        <v>0</v>
      </c>
      <c r="B10" s="11">
        <v>0</v>
      </c>
      <c r="C10" s="15">
        <v>15</v>
      </c>
      <c r="D10" s="16">
        <v>0</v>
      </c>
      <c r="E10" s="16">
        <v>2</v>
      </c>
      <c r="F10" s="16">
        <v>12</v>
      </c>
      <c r="G10" s="16">
        <v>0</v>
      </c>
      <c r="H10" s="16">
        <v>3</v>
      </c>
      <c r="I10" s="16">
        <f ca="1">IFERROR(__xludf.DUMMYFUNCTION("""COMPUTED_VALUE"""),6)</f>
        <v>6</v>
      </c>
      <c r="J10" s="16">
        <f ca="1">IFERROR(__xludf.DUMMYFUNCTION("""COMPUTED_VALUE"""),1)</f>
        <v>1</v>
      </c>
      <c r="K10" s="17">
        <v>1</v>
      </c>
      <c r="L10" s="13">
        <f t="shared" ca="1" si="0"/>
        <v>40</v>
      </c>
      <c r="M10" s="11">
        <f ca="1">IFERROR(__xludf.DUMMYFUNCTION("IMPORTRANGE(""1wpnst5rHrTjel3vHrPp3Eb-utAiKZuD0KB4W4Be2df8"",""СВОДНАЯ!M5:p5"")"),0)</f>
        <v>0</v>
      </c>
      <c r="N10" s="16">
        <f ca="1">IFERROR(__xludf.DUMMYFUNCTION("""COMPUTED_VALUE"""),1)</f>
        <v>1</v>
      </c>
      <c r="O10" s="16">
        <v>1</v>
      </c>
      <c r="P10" s="18">
        <v>684</v>
      </c>
      <c r="Q10" s="14" t="s">
        <v>25</v>
      </c>
    </row>
    <row r="11" spans="1:17" ht="26.25">
      <c r="A11" s="11">
        <v>0</v>
      </c>
      <c r="B11" s="11">
        <v>0</v>
      </c>
      <c r="C11" s="15">
        <f ca="1">IFERROR(__xludf.DUMMYFUNCTION("""COMPUTED_VALUE"""),7)</f>
        <v>7</v>
      </c>
      <c r="D11" s="22">
        <f ca="1">IFERROR(__xludf.DUMMYFUNCTION("""COMPUTED_VALUE"""),1)</f>
        <v>1</v>
      </c>
      <c r="E11" s="22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7">
        <v>1</v>
      </c>
      <c r="L11" s="13">
        <f t="shared" ca="1" si="0"/>
        <v>9</v>
      </c>
      <c r="M11" s="11">
        <f ca="1">IFERROR(__xludf.DUMMYFUNCTION("IMPORTRANGE(""1CQ5xk6mAGFfucVRetFSIwo3xdyn0MWzQ-kcWmihvAus"",""СВОДНАЯ!M5:P5"")"),5)</f>
        <v>5</v>
      </c>
      <c r="N11" s="16">
        <f ca="1">IFERROR(__xludf.DUMMYFUNCTION("""COMPUTED_VALUE"""),1)</f>
        <v>1</v>
      </c>
      <c r="O11" s="16">
        <f ca="1">IFERROR(__xludf.DUMMYFUNCTION("""COMPUTED_VALUE"""),0)</f>
        <v>0</v>
      </c>
      <c r="P11" s="18">
        <v>224</v>
      </c>
      <c r="Q11" s="14" t="s">
        <v>26</v>
      </c>
    </row>
    <row r="12" spans="1:17" ht="26.25">
      <c r="A12" s="11">
        <v>0</v>
      </c>
      <c r="B12" s="23">
        <v>0</v>
      </c>
      <c r="C12" s="24">
        <f ca="1">IFERROR(__xludf.DUMMYFUNCTION("""COMPUTED_VALUE"""),14)</f>
        <v>14</v>
      </c>
      <c r="D12" s="22">
        <f ca="1">IFERROR(__xludf.DUMMYFUNCTION("""COMPUTED_VALUE"""),1)</f>
        <v>1</v>
      </c>
      <c r="E12" s="22">
        <v>1</v>
      </c>
      <c r="F12" s="22">
        <v>5</v>
      </c>
      <c r="G12" s="22">
        <v>0</v>
      </c>
      <c r="H12" s="22">
        <v>0</v>
      </c>
      <c r="I12" s="22">
        <v>1</v>
      </c>
      <c r="J12" s="22">
        <v>0</v>
      </c>
      <c r="K12" s="17">
        <f ca="1">IFERROR(__xludf.DUMMYFUNCTION("""COMPUTED_VALUE"""),7)</f>
        <v>7</v>
      </c>
      <c r="L12" s="13">
        <f t="shared" ca="1" si="0"/>
        <v>29</v>
      </c>
      <c r="M12" s="11">
        <v>4</v>
      </c>
      <c r="N12" s="22">
        <v>9</v>
      </c>
      <c r="O12" s="22">
        <v>2</v>
      </c>
      <c r="P12" s="18">
        <v>483</v>
      </c>
      <c r="Q12" s="14" t="s">
        <v>27</v>
      </c>
    </row>
    <row r="13" spans="1:17" ht="26.25">
      <c r="A13" s="11">
        <v>0</v>
      </c>
      <c r="B13" s="11">
        <v>0</v>
      </c>
      <c r="C13" s="15">
        <v>7</v>
      </c>
      <c r="D13" s="16">
        <f ca="1">IFERROR(__xludf.DUMMYFUNCTION("""COMPUTED_VALUE"""),2)</f>
        <v>2</v>
      </c>
      <c r="E13" s="16">
        <v>1</v>
      </c>
      <c r="F13" s="16">
        <f ca="1">IFERROR(__xludf.DUMMYFUNCTION("""COMPUTED_VALUE"""),6)</f>
        <v>6</v>
      </c>
      <c r="G13" s="16">
        <v>0</v>
      </c>
      <c r="H13" s="16">
        <v>0</v>
      </c>
      <c r="I13" s="16">
        <v>1</v>
      </c>
      <c r="J13" s="16">
        <v>0</v>
      </c>
      <c r="K13" s="17">
        <v>0</v>
      </c>
      <c r="L13" s="13">
        <f t="shared" ca="1" si="0"/>
        <v>17</v>
      </c>
      <c r="M13" s="11">
        <f ca="1">IFERROR(__xludf.DUMMYFUNCTION("IMPORTRANGE(""1RR9oPIBcvySTQv1aDzrU986f1u0dpRSt2hqHEudLPWA"",""СВОДНАЯ!M5:P5"")"),0)</f>
        <v>0</v>
      </c>
      <c r="N13" s="16">
        <f ca="1">IFERROR(__xludf.DUMMYFUNCTION("""COMPUTED_VALUE"""),0)</f>
        <v>0</v>
      </c>
      <c r="O13" s="16">
        <f ca="1">IFERROR(__xludf.DUMMYFUNCTION("""COMPUTED_VALUE"""),0)</f>
        <v>0</v>
      </c>
      <c r="P13" s="18">
        <v>250</v>
      </c>
      <c r="Q13" s="14" t="s">
        <v>28</v>
      </c>
    </row>
    <row r="14" spans="1:17" ht="26.25">
      <c r="A14" s="11">
        <v>0</v>
      </c>
      <c r="B14" s="11">
        <v>0</v>
      </c>
      <c r="C14" s="15">
        <v>8</v>
      </c>
      <c r="D14" s="16">
        <v>1</v>
      </c>
      <c r="E14" s="16">
        <v>0</v>
      </c>
      <c r="F14" s="16">
        <v>3</v>
      </c>
      <c r="G14" s="16">
        <v>0</v>
      </c>
      <c r="H14" s="16">
        <v>0</v>
      </c>
      <c r="I14" s="16">
        <v>1</v>
      </c>
      <c r="J14" s="16">
        <f ca="1">IFERROR(__xludf.DUMMYFUNCTION("""COMPUTED_VALUE"""),1)</f>
        <v>1</v>
      </c>
      <c r="K14" s="17">
        <v>0</v>
      </c>
      <c r="L14" s="13">
        <f t="shared" ca="1" si="0"/>
        <v>14</v>
      </c>
      <c r="M14" s="11">
        <f ca="1">IFERROR(__xludf.DUMMYFUNCTION("IMPORTRANGE(""1YCU3vCsbmvpdFjts4cW3_hG4rwFSoGUw2gL9yuZth9k"",""СВОДНАЯ!M5:P5"")"),1)</f>
        <v>1</v>
      </c>
      <c r="N14" s="16">
        <f ca="1">IFERROR(__xludf.DUMMYFUNCTION("""COMPUTED_VALUE"""),3)</f>
        <v>3</v>
      </c>
      <c r="O14" s="16">
        <v>0</v>
      </c>
      <c r="P14" s="18">
        <v>203</v>
      </c>
      <c r="Q14" s="14" t="s">
        <v>29</v>
      </c>
    </row>
    <row r="15" spans="1:17" ht="26.25">
      <c r="A15" s="11">
        <v>0</v>
      </c>
      <c r="B15" s="11">
        <v>0</v>
      </c>
      <c r="C15" s="15">
        <v>13</v>
      </c>
      <c r="D15" s="16">
        <v>5</v>
      </c>
      <c r="E15" s="16">
        <v>4</v>
      </c>
      <c r="F15" s="16">
        <v>2</v>
      </c>
      <c r="G15" s="16">
        <v>1</v>
      </c>
      <c r="H15" s="16">
        <v>0</v>
      </c>
      <c r="I15" s="16">
        <v>1</v>
      </c>
      <c r="J15" s="16">
        <v>0</v>
      </c>
      <c r="K15" s="17">
        <v>1</v>
      </c>
      <c r="L15" s="13">
        <f t="shared" si="0"/>
        <v>27</v>
      </c>
      <c r="M15" s="11">
        <v>0</v>
      </c>
      <c r="N15" s="16">
        <v>10</v>
      </c>
      <c r="O15" s="16">
        <v>0</v>
      </c>
      <c r="P15" s="18">
        <v>378</v>
      </c>
      <c r="Q15" s="14" t="s">
        <v>30</v>
      </c>
    </row>
    <row r="16" spans="1:17" ht="26.25">
      <c r="A16" s="11">
        <v>0</v>
      </c>
      <c r="B16" s="11">
        <v>0</v>
      </c>
      <c r="C16" s="15">
        <f ca="1">IFERROR(__xludf.DUMMYFUNCTION("""COMPUTED_VALUE"""),57)</f>
        <v>57</v>
      </c>
      <c r="D16" s="16">
        <f ca="1">IFERROR(__xludf.DUMMYFUNCTION("""COMPUTED_VALUE"""),24)</f>
        <v>24</v>
      </c>
      <c r="E16" s="16">
        <f ca="1">IFERROR(__xludf.DUMMYFUNCTION("""COMPUTED_VALUE"""),1)</f>
        <v>1</v>
      </c>
      <c r="F16" s="25">
        <f ca="1">IFERROR(__xludf.DUMMYFUNCTION("""COMPUTED_VALUE"""),73)</f>
        <v>73</v>
      </c>
      <c r="G16" s="25">
        <f ca="1">IFERROR(__xludf.DUMMYFUNCTION("""COMPUTED_VALUE"""),4)</f>
        <v>4</v>
      </c>
      <c r="H16" s="16">
        <f ca="1">IFERROR(__xludf.DUMMYFUNCTION("""COMPUTED_VALUE"""),2)</f>
        <v>2</v>
      </c>
      <c r="I16" s="16">
        <f ca="1">IFERROR(__xludf.DUMMYFUNCTION("""COMPUTED_VALUE"""),13)</f>
        <v>13</v>
      </c>
      <c r="J16" s="16">
        <f ca="1">IFERROR(__xludf.DUMMYFUNCTION("""COMPUTED_VALUE"""),4)</f>
        <v>4</v>
      </c>
      <c r="K16" s="17">
        <f ca="1">IFERROR(__xludf.DUMMYFUNCTION("""COMPUTED_VALUE"""),94)</f>
        <v>94</v>
      </c>
      <c r="L16" s="13">
        <f t="shared" ca="1" si="0"/>
        <v>272</v>
      </c>
      <c r="M16" s="11">
        <v>0</v>
      </c>
      <c r="N16" s="16">
        <v>0</v>
      </c>
      <c r="O16" s="16">
        <v>0</v>
      </c>
      <c r="P16" s="18">
        <v>14782</v>
      </c>
      <c r="Q16" s="14" t="s">
        <v>31</v>
      </c>
    </row>
    <row r="17" spans="1:17" ht="26.25">
      <c r="A17" s="11">
        <v>0</v>
      </c>
      <c r="B17" s="11">
        <v>0</v>
      </c>
      <c r="C17" s="15">
        <v>9</v>
      </c>
      <c r="D17" s="16">
        <v>17</v>
      </c>
      <c r="E17" s="16">
        <v>0</v>
      </c>
      <c r="F17" s="16">
        <v>9</v>
      </c>
      <c r="G17" s="16">
        <v>0</v>
      </c>
      <c r="H17" s="16">
        <v>0</v>
      </c>
      <c r="I17" s="16">
        <v>1</v>
      </c>
      <c r="J17" s="16">
        <v>0</v>
      </c>
      <c r="K17" s="17">
        <v>9</v>
      </c>
      <c r="L17" s="13">
        <f t="shared" si="0"/>
        <v>45</v>
      </c>
      <c r="M17" s="11">
        <v>0</v>
      </c>
      <c r="N17" s="16">
        <v>10</v>
      </c>
      <c r="O17" s="16">
        <v>3</v>
      </c>
      <c r="P17" s="18">
        <v>832</v>
      </c>
      <c r="Q17" s="14" t="s">
        <v>32</v>
      </c>
    </row>
    <row r="18" spans="1:17" ht="26.25">
      <c r="A18" s="11">
        <v>0</v>
      </c>
      <c r="B18" s="11">
        <v>0</v>
      </c>
      <c r="C18" s="15">
        <v>6</v>
      </c>
      <c r="D18" s="16">
        <v>2</v>
      </c>
      <c r="E18" s="16">
        <v>0</v>
      </c>
      <c r="F18" s="16">
        <v>9</v>
      </c>
      <c r="G18" s="16">
        <v>1</v>
      </c>
      <c r="H18" s="16">
        <v>1</v>
      </c>
      <c r="I18" s="16">
        <v>1</v>
      </c>
      <c r="J18" s="16">
        <v>0</v>
      </c>
      <c r="K18" s="17">
        <v>2</v>
      </c>
      <c r="L18" s="13">
        <f t="shared" si="0"/>
        <v>22</v>
      </c>
      <c r="M18" s="11">
        <v>0</v>
      </c>
      <c r="N18" s="16">
        <v>1</v>
      </c>
      <c r="O18" s="16">
        <v>0</v>
      </c>
      <c r="P18" s="18">
        <v>836</v>
      </c>
      <c r="Q18" s="14" t="s">
        <v>33</v>
      </c>
    </row>
    <row r="19" spans="1:17" ht="26.25">
      <c r="A19" s="11">
        <v>0</v>
      </c>
      <c r="B19" s="11">
        <v>0</v>
      </c>
      <c r="C19" s="15">
        <v>3</v>
      </c>
      <c r="D19" s="16">
        <v>1</v>
      </c>
      <c r="E19" s="16">
        <v>1</v>
      </c>
      <c r="F19" s="16">
        <v>11</v>
      </c>
      <c r="G19" s="16">
        <v>0</v>
      </c>
      <c r="H19" s="16">
        <v>0</v>
      </c>
      <c r="I19" s="16">
        <v>1</v>
      </c>
      <c r="J19" s="16">
        <v>1</v>
      </c>
      <c r="K19" s="17">
        <v>0</v>
      </c>
      <c r="L19" s="13">
        <f t="shared" si="0"/>
        <v>18</v>
      </c>
      <c r="M19" s="11">
        <v>1</v>
      </c>
      <c r="N19" s="16">
        <v>3</v>
      </c>
      <c r="O19" s="16">
        <v>7</v>
      </c>
      <c r="P19" s="18">
        <v>456</v>
      </c>
      <c r="Q19" s="14" t="s">
        <v>34</v>
      </c>
    </row>
    <row r="20" spans="1:17" ht="26.25">
      <c r="A20" s="11">
        <v>0</v>
      </c>
      <c r="B20" s="11">
        <v>0</v>
      </c>
      <c r="C20" s="15">
        <v>5</v>
      </c>
      <c r="D20" s="16">
        <v>2</v>
      </c>
      <c r="E20" s="16">
        <v>0</v>
      </c>
      <c r="F20" s="16">
        <v>3</v>
      </c>
      <c r="G20" s="16">
        <v>1</v>
      </c>
      <c r="H20" s="16">
        <v>0</v>
      </c>
      <c r="I20" s="16">
        <v>5</v>
      </c>
      <c r="J20" s="16">
        <v>3</v>
      </c>
      <c r="K20" s="17">
        <v>0</v>
      </c>
      <c r="L20" s="13">
        <f t="shared" si="0"/>
        <v>19</v>
      </c>
      <c r="M20" s="11">
        <v>2</v>
      </c>
      <c r="N20" s="16">
        <v>80</v>
      </c>
      <c r="O20" s="16">
        <v>0</v>
      </c>
      <c r="P20" s="18">
        <v>603</v>
      </c>
      <c r="Q20" s="14" t="s">
        <v>35</v>
      </c>
    </row>
    <row r="21" spans="1:17" ht="26.25">
      <c r="A21" s="11">
        <f ca="1">IFERROR(__xludf.DUMMYFUNCTION("IMPORTRANGE(""1CHOh1Su3WPt8op6yvjnVz0NELM4GdXEbfz8-3-AqUkA"",""СВОДНАЯ!A5:K5"")"),0)</f>
        <v>0</v>
      </c>
      <c r="B21" s="11">
        <f ca="1">IFERROR(__xludf.DUMMYFUNCTION("""COMPUTED_VALUE"""),0)</f>
        <v>0</v>
      </c>
      <c r="C21" s="15">
        <f ca="1">IFERROR(__xludf.DUMMYFUNCTION("""COMPUTED_VALUE"""),14)</f>
        <v>14</v>
      </c>
      <c r="D21" s="16">
        <f ca="1">IFERROR(__xludf.DUMMYFUNCTION("""COMPUTED_VALUE"""),0)</f>
        <v>0</v>
      </c>
      <c r="E21" s="16">
        <f ca="1">IFERROR(__xludf.DUMMYFUNCTION("""COMPUTED_VALUE"""),0)</f>
        <v>0</v>
      </c>
      <c r="F21" s="16">
        <f ca="1">IFERROR(__xludf.DUMMYFUNCTION("""COMPUTED_VALUE"""),1)</f>
        <v>1</v>
      </c>
      <c r="G21" s="16">
        <f ca="1">IFERROR(__xludf.DUMMYFUNCTION("""COMPUTED_VALUE"""),1)</f>
        <v>1</v>
      </c>
      <c r="H21" s="16">
        <f ca="1">IFERROR(__xludf.DUMMYFUNCTION("""COMPUTED_VALUE"""),0)</f>
        <v>0</v>
      </c>
      <c r="I21" s="16">
        <v>1</v>
      </c>
      <c r="J21" s="16">
        <f ca="1">IFERROR(__xludf.DUMMYFUNCTION("""COMPUTED_VALUE"""),0)</f>
        <v>0</v>
      </c>
      <c r="K21" s="17">
        <v>0</v>
      </c>
      <c r="L21" s="13">
        <f t="shared" ca="1" si="0"/>
        <v>17</v>
      </c>
      <c r="M21" s="11">
        <v>0</v>
      </c>
      <c r="N21" s="16">
        <f ca="1">IFERROR(__xludf.DUMMYFUNCTION("""COMPUTED_VALUE"""),20)</f>
        <v>20</v>
      </c>
      <c r="O21" s="16">
        <v>0</v>
      </c>
      <c r="P21" s="18">
        <f ca="1">IFERROR(__xludf.DUMMYFUNCTION("""COMPUTED_VALUE"""),256)</f>
        <v>256</v>
      </c>
      <c r="Q21" s="14" t="s">
        <v>36</v>
      </c>
    </row>
    <row r="22" spans="1:17" ht="26.25">
      <c r="A22" s="11">
        <v>0</v>
      </c>
      <c r="B22" s="11">
        <v>0</v>
      </c>
      <c r="C22" s="15">
        <v>7</v>
      </c>
      <c r="D22" s="16">
        <f ca="1">IFERROR(__xludf.DUMMYFUNCTION("""COMPUTED_VALUE"""),1)</f>
        <v>1</v>
      </c>
      <c r="E22" s="16">
        <v>0</v>
      </c>
      <c r="F22" s="16">
        <v>4</v>
      </c>
      <c r="G22" s="16">
        <f ca="1">IFERROR(__xludf.DUMMYFUNCTION("""COMPUTED_VALUE"""),1)</f>
        <v>1</v>
      </c>
      <c r="H22" s="16">
        <v>1</v>
      </c>
      <c r="I22" s="16">
        <f ca="1">IFERROR(__xludf.DUMMYFUNCTION("""COMPUTED_VALUE"""),1)</f>
        <v>1</v>
      </c>
      <c r="J22" s="16">
        <v>0</v>
      </c>
      <c r="K22" s="17">
        <v>0</v>
      </c>
      <c r="L22" s="13">
        <f t="shared" ca="1" si="0"/>
        <v>15</v>
      </c>
      <c r="M22" s="11">
        <v>1</v>
      </c>
      <c r="N22" s="16">
        <v>9</v>
      </c>
      <c r="O22" s="16">
        <v>0</v>
      </c>
      <c r="P22" s="18">
        <v>356</v>
      </c>
      <c r="Q22" s="14" t="s">
        <v>37</v>
      </c>
    </row>
    <row r="23" spans="1:17" ht="26.25">
      <c r="A23" s="11">
        <f ca="1">IFERROR(__xludf.DUMMYFUNCTION("IMPORTRANGE(""17lfk2LKNxZ9DHYHdu_lfQ0H-zWWIb0kfyrFs05f_zps"",""СВОДНАЯ!A5:K5"")"),0)</f>
        <v>0</v>
      </c>
      <c r="B23" s="11">
        <f ca="1">IFERROR(__xludf.DUMMYFUNCTION("""COMPUTED_VALUE"""),0)</f>
        <v>0</v>
      </c>
      <c r="C23" s="15">
        <f ca="1">IFERROR(__xludf.DUMMYFUNCTION("""COMPUTED_VALUE"""),13)</f>
        <v>13</v>
      </c>
      <c r="D23" s="16">
        <f ca="1">IFERROR(__xludf.DUMMYFUNCTION("""COMPUTED_VALUE"""),5)</f>
        <v>5</v>
      </c>
      <c r="E23" s="16">
        <f ca="1">IFERROR(__xludf.DUMMYFUNCTION("""COMPUTED_VALUE"""),0)</f>
        <v>0</v>
      </c>
      <c r="F23" s="16">
        <f ca="1">IFERROR(__xludf.DUMMYFUNCTION("""COMPUTED_VALUE"""),12)</f>
        <v>12</v>
      </c>
      <c r="G23" s="16">
        <f ca="1">IFERROR(__xludf.DUMMYFUNCTION("""COMPUTED_VALUE"""),2)</f>
        <v>2</v>
      </c>
      <c r="H23" s="16">
        <f ca="1">IFERROR(__xludf.DUMMYFUNCTION("""COMPUTED_VALUE"""),1)</f>
        <v>1</v>
      </c>
      <c r="I23" s="16">
        <f ca="1">IFERROR(__xludf.DUMMYFUNCTION("""COMPUTED_VALUE"""),1)</f>
        <v>1</v>
      </c>
      <c r="J23" s="16">
        <f ca="1">IFERROR(__xludf.DUMMYFUNCTION("""COMPUTED_VALUE"""),0)</f>
        <v>0</v>
      </c>
      <c r="K23" s="17">
        <f ca="1">IFERROR(__xludf.DUMMYFUNCTION("""COMPUTED_VALUE"""),0)</f>
        <v>0</v>
      </c>
      <c r="L23" s="13">
        <f t="shared" ca="1" si="0"/>
        <v>34</v>
      </c>
      <c r="M23" s="11">
        <f ca="1">IFERROR(__xludf.DUMMYFUNCTION("IMPORTRANGE(""17lfk2LKNxZ9DHYHdu_lfQ0H-zWWIb0kfyrFs05f_zps"",""СВОДНАЯ!M5:P5"")"),0)</f>
        <v>0</v>
      </c>
      <c r="N23" s="16">
        <f ca="1">IFERROR(__xludf.DUMMYFUNCTION("""COMPUTED_VALUE"""),30)</f>
        <v>30</v>
      </c>
      <c r="O23" s="16">
        <f ca="1">IFERROR(__xludf.DUMMYFUNCTION("""COMPUTED_VALUE"""),0)</f>
        <v>0</v>
      </c>
      <c r="P23" s="18">
        <f ca="1">IFERROR(__xludf.DUMMYFUNCTION("""COMPUTED_VALUE"""),397)</f>
        <v>397</v>
      </c>
      <c r="Q23" s="14" t="s">
        <v>38</v>
      </c>
    </row>
    <row r="24" spans="1:17" ht="26.25">
      <c r="A24" s="11">
        <v>0</v>
      </c>
      <c r="B24" s="11">
        <v>0</v>
      </c>
      <c r="C24" s="15">
        <v>19</v>
      </c>
      <c r="D24" s="16">
        <v>4</v>
      </c>
      <c r="E24" s="16">
        <v>1</v>
      </c>
      <c r="F24" s="16">
        <v>2</v>
      </c>
      <c r="G24" s="16">
        <v>1</v>
      </c>
      <c r="H24" s="16">
        <v>1</v>
      </c>
      <c r="I24" s="16">
        <v>1</v>
      </c>
      <c r="J24" s="16">
        <v>1</v>
      </c>
      <c r="K24" s="17">
        <v>1</v>
      </c>
      <c r="L24" s="13">
        <f t="shared" si="0"/>
        <v>31</v>
      </c>
      <c r="M24" s="11">
        <v>3</v>
      </c>
      <c r="N24" s="16">
        <v>15</v>
      </c>
      <c r="O24" s="16">
        <v>0</v>
      </c>
      <c r="P24" s="18">
        <v>349</v>
      </c>
      <c r="Q24" s="14" t="s">
        <v>39</v>
      </c>
    </row>
    <row r="25" spans="1:17" ht="26.25">
      <c r="A25" s="11">
        <v>0</v>
      </c>
      <c r="B25" s="11">
        <v>0</v>
      </c>
      <c r="C25" s="15">
        <v>4</v>
      </c>
      <c r="D25" s="16">
        <v>2</v>
      </c>
      <c r="E25" s="16">
        <v>0</v>
      </c>
      <c r="F25" s="16">
        <v>3</v>
      </c>
      <c r="G25" s="16">
        <v>0</v>
      </c>
      <c r="H25" s="16">
        <v>0</v>
      </c>
      <c r="I25" s="16">
        <v>1</v>
      </c>
      <c r="J25" s="16">
        <v>0</v>
      </c>
      <c r="K25" s="17">
        <v>0</v>
      </c>
      <c r="L25" s="13">
        <f t="shared" si="0"/>
        <v>10</v>
      </c>
      <c r="M25" s="11">
        <v>0</v>
      </c>
      <c r="N25" s="16">
        <v>0</v>
      </c>
      <c r="O25" s="16">
        <v>0</v>
      </c>
      <c r="P25" s="18">
        <v>536</v>
      </c>
      <c r="Q25" s="14" t="s">
        <v>40</v>
      </c>
    </row>
    <row r="26" spans="1:17" ht="26.25">
      <c r="A26" s="11">
        <f ca="1">IFERROR(__xludf.DUMMYFUNCTION("IMPORTRANGE(""18sMVrWNVU1Dfq47c2SzRaFgt8__-TfpOJoKuRNxbdy0"",""СВОДНАЯ!A5:K5"")"),1)</f>
        <v>1</v>
      </c>
      <c r="B26" s="11">
        <v>0</v>
      </c>
      <c r="C26" s="15">
        <f ca="1">IFERROR(__xludf.DUMMYFUNCTION("""COMPUTED_VALUE"""),11)</f>
        <v>11</v>
      </c>
      <c r="D26" s="16">
        <v>0</v>
      </c>
      <c r="E26" s="16">
        <v>10</v>
      </c>
      <c r="F26" s="16">
        <f ca="1">IFERROR(__xludf.DUMMYFUNCTION("""COMPUTED_VALUE"""),6)</f>
        <v>6</v>
      </c>
      <c r="G26" s="16">
        <f ca="1">IFERROR(__xludf.DUMMYFUNCTION("""COMPUTED_VALUE"""),1)</f>
        <v>1</v>
      </c>
      <c r="H26" s="16">
        <v>0</v>
      </c>
      <c r="I26" s="16">
        <f ca="1">IFERROR(__xludf.DUMMYFUNCTION("""COMPUTED_VALUE"""),1)</f>
        <v>1</v>
      </c>
      <c r="J26" s="16">
        <f ca="1">IFERROR(__xludf.DUMMYFUNCTION("""COMPUTED_VALUE"""),1)</f>
        <v>1</v>
      </c>
      <c r="K26" s="17">
        <f ca="1">IFERROR(__xludf.DUMMYFUNCTION("""COMPUTED_VALUE"""),0)</f>
        <v>0</v>
      </c>
      <c r="L26" s="13">
        <f t="shared" ca="1" si="0"/>
        <v>31</v>
      </c>
      <c r="M26" s="11">
        <v>2</v>
      </c>
      <c r="N26" s="16">
        <f ca="1">IFERROR(__xludf.DUMMYFUNCTION("""COMPUTED_VALUE"""),30)</f>
        <v>30</v>
      </c>
      <c r="O26" s="16">
        <v>3</v>
      </c>
      <c r="P26" s="18">
        <v>415</v>
      </c>
      <c r="Q26" s="14" t="s">
        <v>41</v>
      </c>
    </row>
    <row r="27" spans="1:17" ht="26.25">
      <c r="A27" s="11">
        <f ca="1">IFERROR(__xludf.DUMMYFUNCTION("IMPORTRANGE(""1UeWGtVL5qA95AWzmW-gszxxN7C3GU6asDvqhYs8xXnQ"",""СВОДНАЯ!A5:K5"")"),0)</f>
        <v>0</v>
      </c>
      <c r="B27" s="11">
        <f ca="1">IFERROR(__xludf.DUMMYFUNCTION("""COMPUTED_VALUE"""),0)</f>
        <v>0</v>
      </c>
      <c r="C27" s="15">
        <f ca="1">IFERROR(__xludf.DUMMYFUNCTION("""COMPUTED_VALUE"""),7)</f>
        <v>7</v>
      </c>
      <c r="D27" s="16">
        <f ca="1">IFERROR(__xludf.DUMMYFUNCTION("""COMPUTED_VALUE"""),2)</f>
        <v>2</v>
      </c>
      <c r="E27" s="16">
        <f ca="1">IFERROR(__xludf.DUMMYFUNCTION("""COMPUTED_VALUE"""),0)</f>
        <v>0</v>
      </c>
      <c r="F27" s="25">
        <f ca="1">IFERROR(__xludf.DUMMYFUNCTION("""COMPUTED_VALUE"""),7)</f>
        <v>7</v>
      </c>
      <c r="G27" s="16">
        <f ca="1">IFERROR(__xludf.DUMMYFUNCTION("""COMPUTED_VALUE"""),1)</f>
        <v>1</v>
      </c>
      <c r="H27" s="16">
        <f ca="1">IFERROR(__xludf.DUMMYFUNCTION("""COMPUTED_VALUE"""),0)</f>
        <v>0</v>
      </c>
      <c r="I27" s="16">
        <f ca="1">IFERROR(__xludf.DUMMYFUNCTION("""COMPUTED_VALUE"""),1)</f>
        <v>1</v>
      </c>
      <c r="J27" s="16">
        <f ca="1">IFERROR(__xludf.DUMMYFUNCTION("""COMPUTED_VALUE"""),0)</f>
        <v>0</v>
      </c>
      <c r="K27" s="17">
        <f ca="1">IFERROR(__xludf.DUMMYFUNCTION("""COMPUTED_VALUE"""),0)</f>
        <v>0</v>
      </c>
      <c r="L27" s="13">
        <f t="shared" ca="1" si="0"/>
        <v>18</v>
      </c>
      <c r="M27" s="11">
        <f ca="1">IFERROR(__xludf.DUMMYFUNCTION("IMPORTRANGE(""1UeWGtVL5qA95AWzmW-gszxxN7C3GU6asDvqhYs8xXnQ"",""СВОДНАЯ!M5:P5"")"),0)</f>
        <v>0</v>
      </c>
      <c r="N27" s="16">
        <f ca="1">IFERROR(__xludf.DUMMYFUNCTION("""COMPUTED_VALUE"""),2)</f>
        <v>2</v>
      </c>
      <c r="O27" s="16">
        <f ca="1">IFERROR(__xludf.DUMMYFUNCTION("""COMPUTED_VALUE"""),0)</f>
        <v>0</v>
      </c>
      <c r="P27" s="18">
        <v>336</v>
      </c>
      <c r="Q27" s="14" t="s">
        <v>42</v>
      </c>
    </row>
    <row r="28" spans="1:17" ht="26.25">
      <c r="A28" s="11">
        <v>0</v>
      </c>
      <c r="B28" s="11">
        <v>0</v>
      </c>
      <c r="C28" s="15">
        <v>9</v>
      </c>
      <c r="D28" s="16">
        <v>4</v>
      </c>
      <c r="E28" s="16">
        <v>1</v>
      </c>
      <c r="F28" s="16">
        <v>8</v>
      </c>
      <c r="G28" s="16">
        <v>1</v>
      </c>
      <c r="H28" s="16">
        <v>0</v>
      </c>
      <c r="I28" s="16">
        <v>2</v>
      </c>
      <c r="J28" s="16">
        <v>0</v>
      </c>
      <c r="K28" s="17">
        <v>1</v>
      </c>
      <c r="L28" s="13">
        <f t="shared" si="0"/>
        <v>26</v>
      </c>
      <c r="M28" s="11">
        <v>1</v>
      </c>
      <c r="N28" s="16">
        <v>7</v>
      </c>
      <c r="O28" s="16">
        <v>0</v>
      </c>
      <c r="P28" s="18">
        <v>713</v>
      </c>
      <c r="Q28" s="14" t="s">
        <v>43</v>
      </c>
    </row>
    <row r="29" spans="1:17" ht="26.25">
      <c r="A29" s="11">
        <f ca="1">IFERROR(__xludf.DUMMYFUNCTION("IMPORTRANGE(""1IfLQTA-_1QYOADOHekXL7PW1qLGDG6s76IgI7yLCWIA"",""СВОДНАЯ!A5:K5"")"),0)</f>
        <v>0</v>
      </c>
      <c r="B29" s="11">
        <f ca="1">IFERROR(__xludf.DUMMYFUNCTION("""COMPUTED_VALUE"""),0)</f>
        <v>0</v>
      </c>
      <c r="C29" s="15">
        <f ca="1">IFERROR(__xludf.DUMMYFUNCTION("""COMPUTED_VALUE"""),3)</f>
        <v>3</v>
      </c>
      <c r="D29" s="16">
        <f ca="1">IFERROR(__xludf.DUMMYFUNCTION("""COMPUTED_VALUE"""),2)</f>
        <v>2</v>
      </c>
      <c r="E29" s="16">
        <f ca="1">IFERROR(__xludf.DUMMYFUNCTION("""COMPUTED_VALUE"""),0)</f>
        <v>0</v>
      </c>
      <c r="F29" s="16">
        <f ca="1">IFERROR(__xludf.DUMMYFUNCTION("""COMPUTED_VALUE"""),10)</f>
        <v>10</v>
      </c>
      <c r="G29" s="16">
        <f ca="1">IFERROR(__xludf.DUMMYFUNCTION("""COMPUTED_VALUE"""),1)</f>
        <v>1</v>
      </c>
      <c r="H29" s="16">
        <f ca="1">IFERROR(__xludf.DUMMYFUNCTION("""COMPUTED_VALUE"""),0)</f>
        <v>0</v>
      </c>
      <c r="I29" s="16">
        <f ca="1">IFERROR(__xludf.DUMMYFUNCTION("""COMPUTED_VALUE"""),0)</f>
        <v>0</v>
      </c>
      <c r="J29" s="16">
        <f ca="1">IFERROR(__xludf.DUMMYFUNCTION("""COMPUTED_VALUE"""),0)</f>
        <v>0</v>
      </c>
      <c r="K29" s="17">
        <f ca="1">IFERROR(__xludf.DUMMYFUNCTION("""COMPUTED_VALUE"""),0)</f>
        <v>0</v>
      </c>
      <c r="L29" s="13">
        <f t="shared" ca="1" si="0"/>
        <v>16</v>
      </c>
      <c r="M29" s="11">
        <f ca="1">IFERROR(__xludf.DUMMYFUNCTION("IMPORTRANGE(""1IfLQTA-_1QYOADOHekXL7PW1qLGDG6s76IgI7yLCWIA"",""СВОДНАЯ!M5:P5"")"),5)</f>
        <v>5</v>
      </c>
      <c r="N29" s="16">
        <f ca="1">IFERROR(__xludf.DUMMYFUNCTION("""COMPUTED_VALUE"""),0)</f>
        <v>0</v>
      </c>
      <c r="O29" s="16">
        <f ca="1">IFERROR(__xludf.DUMMYFUNCTION("""COMPUTED_VALUE"""),0)</f>
        <v>0</v>
      </c>
      <c r="P29" s="18">
        <v>318</v>
      </c>
      <c r="Q29" s="14" t="s">
        <v>44</v>
      </c>
    </row>
    <row r="30" spans="1:17" ht="26.25">
      <c r="A30" s="11">
        <v>0</v>
      </c>
      <c r="B30" s="11">
        <v>0</v>
      </c>
      <c r="C30" s="15">
        <f ca="1">IFERROR(__xludf.DUMMYFUNCTION("""COMPUTED_VALUE"""),9)</f>
        <v>9</v>
      </c>
      <c r="D30" s="16">
        <f ca="1">IFERROR(__xludf.DUMMYFUNCTION("""COMPUTED_VALUE"""),2)</f>
        <v>2</v>
      </c>
      <c r="E30" s="16">
        <v>0</v>
      </c>
      <c r="F30" s="16">
        <f ca="1">IFERROR(__xludf.DUMMYFUNCTION("""COMPUTED_VALUE"""),4)</f>
        <v>4</v>
      </c>
      <c r="G30" s="16">
        <f ca="1">IFERROR(__xludf.DUMMYFUNCTION("""COMPUTED_VALUE"""),1)</f>
        <v>1</v>
      </c>
      <c r="H30" s="16">
        <v>4</v>
      </c>
      <c r="I30" s="16">
        <f ca="1">IFERROR(__xludf.DUMMYFUNCTION("""COMPUTED_VALUE"""),2)</f>
        <v>2</v>
      </c>
      <c r="J30" s="16">
        <f ca="1">IFERROR(__xludf.DUMMYFUNCTION("""COMPUTED_VALUE"""),2)</f>
        <v>2</v>
      </c>
      <c r="K30" s="17">
        <v>0</v>
      </c>
      <c r="L30" s="13">
        <f t="shared" ca="1" si="0"/>
        <v>24</v>
      </c>
      <c r="M30" s="11">
        <v>0</v>
      </c>
      <c r="N30" s="16">
        <v>18</v>
      </c>
      <c r="O30" s="16">
        <v>2</v>
      </c>
      <c r="P30" s="18">
        <v>276</v>
      </c>
      <c r="Q30" s="14" t="s">
        <v>45</v>
      </c>
    </row>
    <row r="31" spans="1:17" ht="26.25">
      <c r="A31" s="11">
        <v>0</v>
      </c>
      <c r="B31" s="11">
        <v>0</v>
      </c>
      <c r="C31" s="15">
        <v>9</v>
      </c>
      <c r="D31" s="16">
        <v>1</v>
      </c>
      <c r="E31" s="16">
        <v>3</v>
      </c>
      <c r="F31" s="16">
        <v>4</v>
      </c>
      <c r="G31" s="16">
        <v>0</v>
      </c>
      <c r="H31" s="16">
        <v>0</v>
      </c>
      <c r="I31" s="16">
        <v>2</v>
      </c>
      <c r="J31" s="16">
        <v>2</v>
      </c>
      <c r="K31" s="17">
        <f ca="1">IFERROR(__xludf.DUMMYFUNCTION("""COMPUTED_VALUE"""),3)</f>
        <v>3</v>
      </c>
      <c r="L31" s="13">
        <f t="shared" ca="1" si="0"/>
        <v>24</v>
      </c>
      <c r="M31" s="11">
        <v>1</v>
      </c>
      <c r="N31" s="16">
        <v>19</v>
      </c>
      <c r="O31" s="16">
        <v>4</v>
      </c>
      <c r="P31" s="18">
        <v>480</v>
      </c>
      <c r="Q31" s="14" t="s">
        <v>46</v>
      </c>
    </row>
    <row r="32" spans="1:17" ht="26.25">
      <c r="A32" s="11">
        <v>0</v>
      </c>
      <c r="B32" s="11">
        <v>0</v>
      </c>
      <c r="C32" s="15">
        <v>10</v>
      </c>
      <c r="D32" s="16">
        <v>1</v>
      </c>
      <c r="E32" s="16">
        <v>0</v>
      </c>
      <c r="F32" s="16">
        <v>4</v>
      </c>
      <c r="G32" s="16">
        <v>0</v>
      </c>
      <c r="H32" s="16">
        <v>0</v>
      </c>
      <c r="I32" s="16">
        <v>0</v>
      </c>
      <c r="J32" s="16">
        <v>0</v>
      </c>
      <c r="K32" s="17">
        <v>0</v>
      </c>
      <c r="L32" s="13">
        <f t="shared" si="0"/>
        <v>15</v>
      </c>
      <c r="M32" s="11">
        <v>0</v>
      </c>
      <c r="N32" s="16">
        <v>14</v>
      </c>
      <c r="O32" s="16">
        <v>2</v>
      </c>
      <c r="P32" s="18">
        <v>402</v>
      </c>
      <c r="Q32" s="14" t="s">
        <v>47</v>
      </c>
    </row>
    <row r="33" spans="1:17" ht="26.25">
      <c r="A33" s="11">
        <f ca="1">IFERROR(__xludf.DUMMYFUNCTION("IMPORTRANGE(""1E9ZkG5shHYerqxqGBV6O5degSr4Y7_1F3k8stiJxnhg"",""СВОДНАЯ!A5:K5"")"),0)</f>
        <v>0</v>
      </c>
      <c r="B33" s="11">
        <f ca="1">IFERROR(__xludf.DUMMYFUNCTION("""COMPUTED_VALUE"""),0)</f>
        <v>0</v>
      </c>
      <c r="C33" s="15">
        <f ca="1">IFERROR(__xludf.DUMMYFUNCTION("""COMPUTED_VALUE"""),8)</f>
        <v>8</v>
      </c>
      <c r="D33" s="16">
        <f ca="1">IFERROR(__xludf.DUMMYFUNCTION("""COMPUTED_VALUE"""),0)</f>
        <v>0</v>
      </c>
      <c r="E33" s="16">
        <f ca="1">IFERROR(__xludf.DUMMYFUNCTION("""COMPUTED_VALUE"""),0)</f>
        <v>0</v>
      </c>
      <c r="F33" s="16">
        <f ca="1">IFERROR(__xludf.DUMMYFUNCTION("""COMPUTED_VALUE"""),0)</f>
        <v>0</v>
      </c>
      <c r="G33" s="16">
        <f ca="1">IFERROR(__xludf.DUMMYFUNCTION("""COMPUTED_VALUE"""),0)</f>
        <v>0</v>
      </c>
      <c r="H33" s="16">
        <f ca="1">IFERROR(__xludf.DUMMYFUNCTION("""COMPUTED_VALUE"""),0)</f>
        <v>0</v>
      </c>
      <c r="I33" s="16">
        <f ca="1">IFERROR(__xludf.DUMMYFUNCTION("""COMPUTED_VALUE"""),0)</f>
        <v>0</v>
      </c>
      <c r="J33" s="16">
        <f ca="1">IFERROR(__xludf.DUMMYFUNCTION("""COMPUTED_VALUE"""),0)</f>
        <v>0</v>
      </c>
      <c r="K33" s="17">
        <f ca="1">IFERROR(__xludf.DUMMYFUNCTION("""COMPUTED_VALUE"""),0)</f>
        <v>0</v>
      </c>
      <c r="L33" s="13">
        <f t="shared" ca="1" si="0"/>
        <v>8</v>
      </c>
      <c r="M33" s="11">
        <f ca="1">IFERROR(__xludf.DUMMYFUNCTION("IMPORTRANGE(""1E9ZkG5shHYerqxqGBV6O5degSr4Y7_1F3k8stiJxnhg"",""СВОДНАЯ!M5:P5"")"),0)</f>
        <v>0</v>
      </c>
      <c r="N33" s="16">
        <f ca="1">IFERROR(__xludf.DUMMYFUNCTION("""COMPUTED_VALUE"""),0)</f>
        <v>0</v>
      </c>
      <c r="O33" s="16">
        <f ca="1">IFERROR(__xludf.DUMMYFUNCTION("""COMPUTED_VALUE"""),1)</f>
        <v>1</v>
      </c>
      <c r="P33" s="18">
        <v>570</v>
      </c>
      <c r="Q33" s="14" t="s">
        <v>48</v>
      </c>
    </row>
    <row r="34" spans="1:17" ht="26.25">
      <c r="A34" s="11">
        <f ca="1">IFERROR(__xludf.DUMMYFUNCTION("IMPORTRANGE(""1ZxBdB_7z8Cl3bfVoA4QhorLI8DHQSnmCZdnH0ETgbXM"",""СВОДНАЯ!A5:K5"")"),0)</f>
        <v>0</v>
      </c>
      <c r="B34" s="11">
        <f ca="1">IFERROR(__xludf.DUMMYFUNCTION("""COMPUTED_VALUE"""),0)</f>
        <v>0</v>
      </c>
      <c r="C34" s="15">
        <f ca="1">IFERROR(__xludf.DUMMYFUNCTION("""COMPUTED_VALUE"""),4)</f>
        <v>4</v>
      </c>
      <c r="D34" s="16">
        <f ca="1">IFERROR(__xludf.DUMMYFUNCTION("""COMPUTED_VALUE"""),0)</f>
        <v>0</v>
      </c>
      <c r="E34" s="16">
        <f ca="1">IFERROR(__xludf.DUMMYFUNCTION("""COMPUTED_VALUE"""),1)</f>
        <v>1</v>
      </c>
      <c r="F34" s="16">
        <f ca="1">IFERROR(__xludf.DUMMYFUNCTION("""COMPUTED_VALUE"""),5)</f>
        <v>5</v>
      </c>
      <c r="G34" s="16">
        <f ca="1">IFERROR(__xludf.DUMMYFUNCTION("""COMPUTED_VALUE"""),0)</f>
        <v>0</v>
      </c>
      <c r="H34" s="16">
        <f ca="1">IFERROR(__xludf.DUMMYFUNCTION("""COMPUTED_VALUE"""),0)</f>
        <v>0</v>
      </c>
      <c r="I34" s="16">
        <f ca="1">IFERROR(__xludf.DUMMYFUNCTION("""COMPUTED_VALUE"""),0)</f>
        <v>0</v>
      </c>
      <c r="J34" s="16">
        <f ca="1">IFERROR(__xludf.DUMMYFUNCTION("""COMPUTED_VALUE"""),0)</f>
        <v>0</v>
      </c>
      <c r="K34" s="17">
        <f ca="1">IFERROR(__xludf.DUMMYFUNCTION("""COMPUTED_VALUE"""),1)</f>
        <v>1</v>
      </c>
      <c r="L34" s="13">
        <f t="shared" ca="1" si="0"/>
        <v>11</v>
      </c>
      <c r="M34" s="11">
        <f ca="1">IFERROR(__xludf.DUMMYFUNCTION("IMPORTRANGE(""1ZxBdB_7z8Cl3bfVoA4QhorLI8DHQSnmCZdnH0ETgbXM"",""СВОДНАЯ!M5:P5"")"),0)</f>
        <v>0</v>
      </c>
      <c r="N34" s="16">
        <f ca="1">IFERROR(__xludf.DUMMYFUNCTION("""COMPUTED_VALUE"""),2)</f>
        <v>2</v>
      </c>
      <c r="O34" s="16">
        <f ca="1">IFERROR(__xludf.DUMMYFUNCTION("""COMPUTED_VALUE"""),2)</f>
        <v>2</v>
      </c>
      <c r="P34" s="18">
        <v>256</v>
      </c>
      <c r="Q34" s="14" t="s">
        <v>49</v>
      </c>
    </row>
    <row r="35" spans="1:17" ht="26.25">
      <c r="A35" s="11">
        <f ca="1">IFERROR(__xludf.DUMMYFUNCTION("IMPORTRANGE(""1TLNqTMs8v0F4BCCE3L-t6N1l6F9IU2hp5JLWZUrwK8k"",""СВОДНАЯ!A5:K5"")"),0)</f>
        <v>0</v>
      </c>
      <c r="B35" s="11">
        <f ca="1">IFERROR(__xludf.DUMMYFUNCTION("""COMPUTED_VALUE"""),0)</f>
        <v>0</v>
      </c>
      <c r="C35" s="15">
        <f ca="1">IFERROR(__xludf.DUMMYFUNCTION("""COMPUTED_VALUE"""),6)</f>
        <v>6</v>
      </c>
      <c r="D35" s="16">
        <f ca="1">IFERROR(__xludf.DUMMYFUNCTION("""COMPUTED_VALUE"""),0)</f>
        <v>0</v>
      </c>
      <c r="E35" s="16">
        <f ca="1">IFERROR(__xludf.DUMMYFUNCTION("""COMPUTED_VALUE"""),0)</f>
        <v>0</v>
      </c>
      <c r="F35" s="16">
        <f ca="1">IFERROR(__xludf.DUMMYFUNCTION("""COMPUTED_VALUE"""),0)</f>
        <v>0</v>
      </c>
      <c r="G35" s="16">
        <f ca="1">IFERROR(__xludf.DUMMYFUNCTION("""COMPUTED_VALUE"""),1)</f>
        <v>1</v>
      </c>
      <c r="H35" s="16">
        <f ca="1">IFERROR(__xludf.DUMMYFUNCTION("""COMPUTED_VALUE"""),0)</f>
        <v>0</v>
      </c>
      <c r="I35" s="16">
        <f ca="1">IFERROR(__xludf.DUMMYFUNCTION("""COMPUTED_VALUE"""),1)</f>
        <v>1</v>
      </c>
      <c r="J35" s="16">
        <f ca="1">IFERROR(__xludf.DUMMYFUNCTION("""COMPUTED_VALUE"""),0)</f>
        <v>0</v>
      </c>
      <c r="K35" s="17">
        <f ca="1">IFERROR(__xludf.DUMMYFUNCTION("""COMPUTED_VALUE"""),0)</f>
        <v>0</v>
      </c>
      <c r="L35" s="13">
        <f t="shared" ca="1" si="0"/>
        <v>8</v>
      </c>
      <c r="M35" s="11">
        <f ca="1">IFERROR(__xludf.DUMMYFUNCTION("IMPORTRANGE(""1TLNqTMs8v0F4BCCE3L-t6N1l6F9IU2hp5JLWZUrwK8k"",""СВОДНАЯ!M5:P5"")"),0)</f>
        <v>0</v>
      </c>
      <c r="N35" s="16">
        <f ca="1">IFERROR(__xludf.DUMMYFUNCTION("""COMPUTED_VALUE"""),7)</f>
        <v>7</v>
      </c>
      <c r="O35" s="16">
        <f ca="1">IFERROR(__xludf.DUMMYFUNCTION("""COMPUTED_VALUE"""),0)</f>
        <v>0</v>
      </c>
      <c r="P35" s="18">
        <v>235</v>
      </c>
      <c r="Q35" s="14" t="s">
        <v>50</v>
      </c>
    </row>
    <row r="36" spans="1:17" ht="26.25">
      <c r="A36" s="11">
        <f ca="1">IFERROR(__xludf.DUMMYFUNCTION("IMPORTRANGE(""10pJcpgotstUgxRtkj-1_guw1wUIujXAsa1H6dEJSg1s"",""СВОДНАЯ!A5:K5"")"),0)</f>
        <v>0</v>
      </c>
      <c r="B36" s="11">
        <f ca="1">IFERROR(__xludf.DUMMYFUNCTION("""COMPUTED_VALUE"""),0)</f>
        <v>0</v>
      </c>
      <c r="C36" s="15">
        <f ca="1">IFERROR(__xludf.DUMMYFUNCTION("""COMPUTED_VALUE"""),6)</f>
        <v>6</v>
      </c>
      <c r="D36" s="16">
        <f ca="1">IFERROR(__xludf.DUMMYFUNCTION("""COMPUTED_VALUE"""),3)</f>
        <v>3</v>
      </c>
      <c r="E36" s="16">
        <f ca="1">IFERROR(__xludf.DUMMYFUNCTION("""COMPUTED_VALUE"""),0)</f>
        <v>0</v>
      </c>
      <c r="F36" s="16">
        <f ca="1">IFERROR(__xludf.DUMMYFUNCTION("""COMPUTED_VALUE"""),6)</f>
        <v>6</v>
      </c>
      <c r="G36" s="16">
        <f ca="1">IFERROR(__xludf.DUMMYFUNCTION("""COMPUTED_VALUE"""),2)</f>
        <v>2</v>
      </c>
      <c r="H36" s="16">
        <f ca="1">IFERROR(__xludf.DUMMYFUNCTION("""COMPUTED_VALUE"""),0)</f>
        <v>0</v>
      </c>
      <c r="I36" s="16">
        <f ca="1">IFERROR(__xludf.DUMMYFUNCTION("""COMPUTED_VALUE"""),0)</f>
        <v>0</v>
      </c>
      <c r="J36" s="16">
        <f ca="1">IFERROR(__xludf.DUMMYFUNCTION("""COMPUTED_VALUE"""),0)</f>
        <v>0</v>
      </c>
      <c r="K36" s="17">
        <f ca="1">IFERROR(__xludf.DUMMYFUNCTION("""COMPUTED_VALUE"""),0)</f>
        <v>0</v>
      </c>
      <c r="L36" s="13">
        <f t="shared" ca="1" si="0"/>
        <v>17</v>
      </c>
      <c r="M36" s="11">
        <f ca="1">IFERROR(__xludf.DUMMYFUNCTION("IMPORTRANGE(""10pJcpgotstUgxRtkj-1_guw1wUIujXAsa1H6dEJSg1s"",""СВОДНАЯ!M5:P5"")"),0)</f>
        <v>0</v>
      </c>
      <c r="N36" s="16">
        <f ca="1">IFERROR(__xludf.DUMMYFUNCTION("""COMPUTED_VALUE"""),66)</f>
        <v>66</v>
      </c>
      <c r="O36" s="16">
        <f ca="1">IFERROR(__xludf.DUMMYFUNCTION("""COMPUTED_VALUE"""),0)</f>
        <v>0</v>
      </c>
      <c r="P36" s="18">
        <f ca="1">IFERROR(__xludf.DUMMYFUNCTION("""COMPUTED_VALUE"""),1208)</f>
        <v>1208</v>
      </c>
      <c r="Q36" s="14" t="s">
        <v>51</v>
      </c>
    </row>
    <row r="37" spans="1:17" ht="26.25">
      <c r="A37" s="11">
        <f ca="1">IFERROR(__xludf.DUMMYFUNCTION("IMPORTRANGE(""1fRxA_vv4626qfrj7Ti1GvzQJ-ubUx6C--nr-T8a2R2g"",""СВОДНАЯ!A5:K5"")"),0)</f>
        <v>0</v>
      </c>
      <c r="B37" s="11">
        <f ca="1">IFERROR(__xludf.DUMMYFUNCTION("""COMPUTED_VALUE"""),0)</f>
        <v>0</v>
      </c>
      <c r="C37" s="15">
        <f ca="1">IFERROR(__xludf.DUMMYFUNCTION("""COMPUTED_VALUE"""),7)</f>
        <v>7</v>
      </c>
      <c r="D37" s="16">
        <f ca="1">IFERROR(__xludf.DUMMYFUNCTION("""COMPUTED_VALUE"""),1)</f>
        <v>1</v>
      </c>
      <c r="E37" s="16">
        <f ca="1">IFERROR(__xludf.DUMMYFUNCTION("""COMPUTED_VALUE"""),0)</f>
        <v>0</v>
      </c>
      <c r="F37" s="16">
        <f ca="1">IFERROR(__xludf.DUMMYFUNCTION("""COMPUTED_VALUE"""),3)</f>
        <v>3</v>
      </c>
      <c r="G37" s="16">
        <f ca="1">IFERROR(__xludf.DUMMYFUNCTION("""COMPUTED_VALUE"""),0)</f>
        <v>0</v>
      </c>
      <c r="H37" s="16">
        <f ca="1">IFERROR(__xludf.DUMMYFUNCTION("""COMPUTED_VALUE"""),0)</f>
        <v>0</v>
      </c>
      <c r="I37" s="16">
        <f ca="1">IFERROR(__xludf.DUMMYFUNCTION("""COMPUTED_VALUE"""),2)</f>
        <v>2</v>
      </c>
      <c r="J37" s="16">
        <f ca="1">IFERROR(__xludf.DUMMYFUNCTION("""COMPUTED_VALUE"""),0)</f>
        <v>0</v>
      </c>
      <c r="K37" s="17">
        <f ca="1">IFERROR(__xludf.DUMMYFUNCTION("""COMPUTED_VALUE"""),0)</f>
        <v>0</v>
      </c>
      <c r="L37" s="13">
        <f t="shared" ca="1" si="0"/>
        <v>13</v>
      </c>
      <c r="M37" s="11">
        <f ca="1">IFERROR(__xludf.DUMMYFUNCTION("IMPORTRANGE(""1fRxA_vv4626qfrj7Ti1GvzQJ-ubUx6C--nr-T8a2R2g"",""СВОДНАЯ!M5:P5"")"),0)</f>
        <v>0</v>
      </c>
      <c r="N37" s="16">
        <f ca="1">IFERROR(__xludf.DUMMYFUNCTION("""COMPUTED_VALUE"""),0)</f>
        <v>0</v>
      </c>
      <c r="O37" s="16">
        <f ca="1">IFERROR(__xludf.DUMMYFUNCTION("""COMPUTED_VALUE"""),0)</f>
        <v>0</v>
      </c>
      <c r="P37" s="18">
        <v>611</v>
      </c>
      <c r="Q37" s="14" t="s">
        <v>52</v>
      </c>
    </row>
    <row r="38" spans="1:17" ht="26.25">
      <c r="A38" s="26">
        <f t="shared" ref="A38:J38" ca="1" si="1">SUM(A5:A37)</f>
        <v>1</v>
      </c>
      <c r="B38" s="26">
        <f t="shared" ca="1" si="1"/>
        <v>0</v>
      </c>
      <c r="C38" s="26">
        <f t="shared" ca="1" si="1"/>
        <v>317</v>
      </c>
      <c r="D38" s="26">
        <f t="shared" ca="1" si="1"/>
        <v>102</v>
      </c>
      <c r="E38" s="26">
        <f t="shared" ca="1" si="1"/>
        <v>26</v>
      </c>
      <c r="F38" s="26">
        <f t="shared" ca="1" si="1"/>
        <v>256</v>
      </c>
      <c r="G38" s="26">
        <f t="shared" ca="1" si="1"/>
        <v>21</v>
      </c>
      <c r="H38" s="26">
        <f t="shared" ca="1" si="1"/>
        <v>13</v>
      </c>
      <c r="I38" s="26">
        <f t="shared" ca="1" si="1"/>
        <v>51</v>
      </c>
      <c r="J38" s="26">
        <f t="shared" ca="1" si="1"/>
        <v>18</v>
      </c>
      <c r="K38" s="27">
        <f ca="1">SUM(K3:K37)</f>
        <v>124</v>
      </c>
      <c r="L38" s="28">
        <f t="shared" ref="L38:P38" ca="1" si="2">SUM(L5:L37)</f>
        <v>929</v>
      </c>
      <c r="M38" s="26">
        <f t="shared" ca="1" si="2"/>
        <v>36</v>
      </c>
      <c r="N38" s="26">
        <f t="shared" ca="1" si="2"/>
        <v>537</v>
      </c>
      <c r="O38" s="26">
        <f t="shared" ca="1" si="2"/>
        <v>68</v>
      </c>
      <c r="P38" s="26">
        <f t="shared" ca="1" si="2"/>
        <v>29062</v>
      </c>
      <c r="Q38" s="29" t="s">
        <v>53</v>
      </c>
    </row>
    <row r="39" spans="1:17" ht="26.25">
      <c r="A39" s="40">
        <f ca="1">L38</f>
        <v>929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2"/>
      <c r="Q39" s="30" t="s">
        <v>54</v>
      </c>
    </row>
    <row r="40" spans="1:17" ht="26.25">
      <c r="A40" s="40">
        <f ca="1">P38</f>
        <v>29062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2"/>
      <c r="Q40" s="30" t="s">
        <v>55</v>
      </c>
    </row>
  </sheetData>
  <mergeCells count="5">
    <mergeCell ref="A1:L2"/>
    <mergeCell ref="M1:P2"/>
    <mergeCell ref="Q1:Q3"/>
    <mergeCell ref="A39:P39"/>
    <mergeCell ref="A40:P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RePack by Diakov</cp:lastModifiedBy>
  <dcterms:modified xsi:type="dcterms:W3CDTF">2024-02-06T07:20:52Z</dcterms:modified>
</cp:coreProperties>
</file>